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OR0092976/Documents/Roberta/Invasive Species Council/"/>
    </mc:Choice>
  </mc:AlternateContent>
  <xr:revisionPtr revIDLastSave="0" documentId="13_ncr:1_{5A1CBE4A-AB8F-3342-A036-5DEDE8380033}" xr6:coauthVersionLast="47" xr6:coauthVersionMax="47" xr10:uidLastSave="{00000000-0000-0000-0000-000000000000}"/>
  <bookViews>
    <workbookView xWindow="1040" yWindow="500" windowWidth="37360" windowHeight="21100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8" i="1" l="1"/>
  <c r="E18" i="1"/>
  <c r="H16" i="1"/>
  <c r="E16" i="1"/>
  <c r="H27" i="1" l="1"/>
  <c r="H23" i="1"/>
  <c r="E31" i="1"/>
  <c r="E27" i="1"/>
  <c r="H29" i="1"/>
  <c r="F20" i="1"/>
  <c r="F38" i="1"/>
  <c r="H14" i="1"/>
  <c r="H7" i="1"/>
  <c r="H10" i="1"/>
  <c r="H8" i="1"/>
  <c r="H9" i="1"/>
  <c r="H11" i="1"/>
  <c r="H12" i="1"/>
  <c r="H13" i="1"/>
  <c r="H15" i="1"/>
  <c r="H17" i="1"/>
  <c r="H26" i="1"/>
  <c r="H31" i="1"/>
  <c r="H24" i="1"/>
  <c r="H35" i="1"/>
  <c r="H28" i="1"/>
  <c r="H30" i="1"/>
  <c r="H32" i="1"/>
  <c r="H33" i="1"/>
  <c r="H34" i="1"/>
  <c r="E35" i="1"/>
  <c r="E24" i="1"/>
  <c r="E26" i="1"/>
  <c r="E28" i="1"/>
  <c r="E29" i="1"/>
  <c r="E30" i="1"/>
  <c r="E32" i="1"/>
  <c r="E33" i="1"/>
  <c r="E34" i="1"/>
  <c r="E23" i="1"/>
  <c r="E7" i="1"/>
  <c r="E8" i="1"/>
  <c r="E9" i="1"/>
  <c r="E10" i="1"/>
  <c r="E11" i="1"/>
  <c r="E12" i="1"/>
  <c r="E13" i="1"/>
  <c r="E14" i="1"/>
  <c r="E15" i="1"/>
  <c r="E17" i="1"/>
  <c r="C20" i="1"/>
  <c r="C38" i="1"/>
  <c r="D38" i="1"/>
  <c r="D20" i="1"/>
  <c r="I33" i="1"/>
  <c r="L33" i="1" s="1"/>
  <c r="D49" i="1"/>
  <c r="G20" i="1"/>
  <c r="I11" i="1"/>
  <c r="K11" i="1" s="1"/>
  <c r="I20" i="1"/>
  <c r="I35" i="1"/>
  <c r="K35" i="1" s="1"/>
  <c r="J20" i="1"/>
  <c r="J38" i="1"/>
  <c r="J40" i="1" s="1"/>
  <c r="J49" i="1" s="1"/>
  <c r="K7" i="1"/>
  <c r="K8" i="1"/>
  <c r="K9" i="1"/>
  <c r="K10" i="1"/>
  <c r="K12" i="1"/>
  <c r="K13" i="1"/>
  <c r="K14" i="1"/>
  <c r="K15" i="1"/>
  <c r="K17" i="1"/>
  <c r="K23" i="1"/>
  <c r="K24" i="1"/>
  <c r="K26" i="1"/>
  <c r="K27" i="1"/>
  <c r="K28" i="1"/>
  <c r="K29" i="1"/>
  <c r="K30" i="1"/>
  <c r="K31" i="1"/>
  <c r="K32" i="1"/>
  <c r="K33" i="1"/>
  <c r="K34" i="1"/>
  <c r="L24" i="1"/>
  <c r="L26" i="1"/>
  <c r="L27" i="1"/>
  <c r="L28" i="1"/>
  <c r="L29" i="1"/>
  <c r="L30" i="1"/>
  <c r="L31" i="1"/>
  <c r="L32" i="1"/>
  <c r="L34" i="1"/>
  <c r="L23" i="1"/>
  <c r="L7" i="1"/>
  <c r="L8" i="1"/>
  <c r="L9" i="1"/>
  <c r="L10" i="1"/>
  <c r="L12" i="1"/>
  <c r="L13" i="1"/>
  <c r="L14" i="1"/>
  <c r="L15" i="1"/>
  <c r="L17" i="1"/>
  <c r="G38" i="1"/>
  <c r="L11" i="1" l="1"/>
  <c r="L35" i="1"/>
  <c r="K20" i="1"/>
  <c r="I38" i="1"/>
  <c r="I40" i="1" s="1"/>
  <c r="I49" i="1" s="1"/>
  <c r="K38" i="1"/>
  <c r="K40" i="1" s="1"/>
  <c r="K49" i="1" s="1"/>
  <c r="E20" i="1"/>
  <c r="E38" i="1"/>
  <c r="H20" i="1"/>
  <c r="H38" i="1"/>
  <c r="F40" i="1"/>
  <c r="F49" i="1" s="1"/>
  <c r="C40" i="1"/>
  <c r="C49" i="1" s="1"/>
  <c r="L20" i="1"/>
  <c r="L38" i="1" l="1"/>
  <c r="H40" i="1"/>
  <c r="H49" i="1" s="1"/>
  <c r="L40" i="1"/>
  <c r="E40" i="1"/>
  <c r="E49" i="1" s="1"/>
</calcChain>
</file>

<file path=xl/sharedStrings.xml><?xml version="1.0" encoding="utf-8"?>
<sst xmlns="http://schemas.openxmlformats.org/spreadsheetml/2006/main" count="57" uniqueCount="48">
  <si>
    <t>OISC</t>
  </si>
  <si>
    <t>Operations</t>
  </si>
  <si>
    <t>Aquatic</t>
  </si>
  <si>
    <t>Invasives</t>
  </si>
  <si>
    <t xml:space="preserve">     Interest Income</t>
  </si>
  <si>
    <t xml:space="preserve">     Donations</t>
  </si>
  <si>
    <t>Total Revenue</t>
  </si>
  <si>
    <t>Expenditures:</t>
  </si>
  <si>
    <t xml:space="preserve">     Travel</t>
  </si>
  <si>
    <t xml:space="preserve">     Office Supplies</t>
  </si>
  <si>
    <t xml:space="preserve">     Statewide Government Service Charges</t>
  </si>
  <si>
    <t xml:space="preserve">     Professional Services</t>
  </si>
  <si>
    <t xml:space="preserve">     Attorney General</t>
  </si>
  <si>
    <t xml:space="preserve">     Merchant Fees</t>
  </si>
  <si>
    <t xml:space="preserve">     Rent - Other Equipment</t>
  </si>
  <si>
    <t xml:space="preserve">     Administrative Fee</t>
  </si>
  <si>
    <t>Total Expenditures</t>
  </si>
  <si>
    <t>Remaining Balance</t>
  </si>
  <si>
    <t xml:space="preserve">     Incidental Income</t>
  </si>
  <si>
    <t xml:space="preserve">     Charges for Services</t>
  </si>
  <si>
    <t>Total</t>
  </si>
  <si>
    <t xml:space="preserve">        BLM</t>
  </si>
  <si>
    <t xml:space="preserve">        USDA- Aphis    </t>
  </si>
  <si>
    <r>
      <t xml:space="preserve">     Lottery Revenue</t>
    </r>
    <r>
      <rPr>
        <u/>
        <sz val="12"/>
        <color theme="1"/>
        <rFont val="Calibri"/>
        <family val="2"/>
        <scheme val="minor"/>
      </rPr>
      <t xml:space="preserve"> </t>
    </r>
  </si>
  <si>
    <t xml:space="preserve">        USFWS</t>
  </si>
  <si>
    <t xml:space="preserve">     Advertising - Marketing/Campaigns</t>
  </si>
  <si>
    <t xml:space="preserve">     Advertising - Public Meeting Notices, etc.</t>
  </si>
  <si>
    <t>Emergency</t>
  </si>
  <si>
    <t>Fund</t>
  </si>
  <si>
    <t>Change</t>
  </si>
  <si>
    <t>Available Balance</t>
  </si>
  <si>
    <t>Committed Expenditures:</t>
  </si>
  <si>
    <t>through 02/06/15</t>
  </si>
  <si>
    <t>through 06/19/15</t>
  </si>
  <si>
    <t xml:space="preserve">Revenue:  </t>
  </si>
  <si>
    <t xml:space="preserve">        U.S.F.S </t>
  </si>
  <si>
    <t xml:space="preserve">     AY23 GF Appropriation </t>
  </si>
  <si>
    <t xml:space="preserve">     Payroll</t>
  </si>
  <si>
    <t xml:space="preserve">     Contractual </t>
  </si>
  <si>
    <t xml:space="preserve">     Federal Grant </t>
  </si>
  <si>
    <r>
      <rPr>
        <u/>
        <sz val="12"/>
        <color theme="1"/>
        <rFont val="Calibri (Body)"/>
      </rPr>
      <t>1</t>
    </r>
    <r>
      <rPr>
        <sz val="12"/>
        <color theme="1"/>
        <rFont val="Calibri"/>
        <family val="2"/>
        <scheme val="minor"/>
      </rPr>
      <t>/</t>
    </r>
  </si>
  <si>
    <t xml:space="preserve">          Meeting Costs - $1,326.25 of the $3,658.19</t>
  </si>
  <si>
    <t xml:space="preserve">        AY25 Lottery Revenue</t>
  </si>
  <si>
    <t>AY23 Carryover Balance</t>
  </si>
  <si>
    <t>through 10/27/23</t>
  </si>
  <si>
    <r>
      <rPr>
        <u/>
        <sz val="12"/>
        <color theme="1"/>
        <rFont val="Calibri (Body)"/>
      </rPr>
      <t>1</t>
    </r>
    <r>
      <rPr>
        <sz val="12"/>
        <color theme="1"/>
        <rFont val="Calibri"/>
        <family val="2"/>
        <scheme val="minor"/>
      </rPr>
      <t xml:space="preserve">/Includes $33,637.50 of USFS grant that was </t>
    </r>
  </si>
  <si>
    <t xml:space="preserve">awarded in AY23 and $6,540.97 of the University of </t>
  </si>
  <si>
    <t xml:space="preserve">California award.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</si>
</sst>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2"/>
      <color theme="1"/>
      <name val="Calibri (Body)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40" fontId="0" fillId="0" borderId="0" xfId="0" applyNumberFormat="1"/>
    <xf numFmtId="0" fontId="4" fillId="2" borderId="0" xfId="0" applyFont="1" applyFill="1"/>
    <xf numFmtId="40" fontId="4" fillId="2" borderId="0" xfId="0" applyNumberFormat="1" applyFont="1" applyFill="1"/>
    <xf numFmtId="40" fontId="0" fillId="2" borderId="0" xfId="0" applyNumberFormat="1" applyFill="1"/>
    <xf numFmtId="0" fontId="4" fillId="0" borderId="0" xfId="0" applyFont="1"/>
    <xf numFmtId="40" fontId="4" fillId="0" borderId="0" xfId="0" applyNumberFormat="1" applyFont="1"/>
    <xf numFmtId="43" fontId="0" fillId="0" borderId="0" xfId="3" applyFont="1" applyFill="1" applyBorder="1" applyAlignment="1">
      <alignment horizontal="center"/>
    </xf>
    <xf numFmtId="39" fontId="0" fillId="0" borderId="0" xfId="3" applyNumberFormat="1" applyFont="1" applyFill="1"/>
    <xf numFmtId="0" fontId="0" fillId="0" borderId="0" xfId="0" applyAlignment="1">
      <alignment horizontal="left"/>
    </xf>
  </cellXfs>
  <cellStyles count="6">
    <cellStyle name="Comma" xfId="3" builtinId="3"/>
    <cellStyle name="Followed Hyperlink" xfId="2" builtinId="9" hidden="1"/>
    <cellStyle name="Followed Hyperlink" xfId="5" builtinId="9" hidden="1"/>
    <cellStyle name="Hyperlink" xfId="1" builtinId="8" hidden="1"/>
    <cellStyle name="Hyperlink" xfId="4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9"/>
  <sheetViews>
    <sheetView tabSelected="1" zoomScaleNormal="100" workbookViewId="0">
      <selection activeCell="A7" sqref="A7"/>
    </sheetView>
  </sheetViews>
  <sheetFormatPr baseColWidth="10" defaultRowHeight="16" x14ac:dyDescent="0.2"/>
  <cols>
    <col min="1" max="1" width="43.1640625" bestFit="1" customWidth="1"/>
    <col min="2" max="2" width="1.5" customWidth="1"/>
    <col min="3" max="3" width="16.1640625" bestFit="1" customWidth="1"/>
    <col min="4" max="4" width="17.33203125" bestFit="1" customWidth="1"/>
    <col min="5" max="5" width="15" customWidth="1"/>
    <col min="6" max="6" width="16.1640625" bestFit="1" customWidth="1"/>
    <col min="7" max="7" width="17.33203125" bestFit="1" customWidth="1"/>
    <col min="8" max="8" width="15" customWidth="1"/>
    <col min="9" max="9" width="15.1640625" hidden="1" customWidth="1"/>
    <col min="10" max="10" width="15.83203125" hidden="1" customWidth="1"/>
    <col min="11" max="11" width="15" hidden="1" customWidth="1"/>
    <col min="12" max="12" width="11.83203125" hidden="1" customWidth="1"/>
  </cols>
  <sheetData>
    <row r="1" spans="1:14" x14ac:dyDescent="0.2">
      <c r="C1" s="1" t="s">
        <v>27</v>
      </c>
      <c r="D1" s="1" t="s">
        <v>27</v>
      </c>
      <c r="E1" s="1"/>
      <c r="F1" s="1" t="s">
        <v>0</v>
      </c>
      <c r="G1" s="1" t="s">
        <v>0</v>
      </c>
      <c r="H1" s="1"/>
      <c r="I1" s="1" t="s">
        <v>2</v>
      </c>
      <c r="J1" s="1" t="s">
        <v>2</v>
      </c>
      <c r="K1" s="1"/>
      <c r="L1" s="1"/>
      <c r="M1" s="1"/>
      <c r="N1" s="1"/>
    </row>
    <row r="2" spans="1:14" x14ac:dyDescent="0.2">
      <c r="C2" s="1" t="s">
        <v>28</v>
      </c>
      <c r="D2" s="1" t="s">
        <v>28</v>
      </c>
      <c r="E2" s="1"/>
      <c r="F2" s="1" t="s">
        <v>1</v>
      </c>
      <c r="G2" s="1" t="s">
        <v>1</v>
      </c>
      <c r="H2" s="1"/>
      <c r="I2" s="1" t="s">
        <v>3</v>
      </c>
      <c r="J2" s="1" t="s">
        <v>3</v>
      </c>
      <c r="K2" s="1"/>
      <c r="L2" s="1"/>
      <c r="M2" s="1"/>
      <c r="N2" s="1"/>
    </row>
    <row r="3" spans="1:14" x14ac:dyDescent="0.2">
      <c r="A3" s="2"/>
      <c r="B3" s="2"/>
      <c r="C3" s="3"/>
      <c r="D3" s="3" t="s">
        <v>44</v>
      </c>
      <c r="E3" s="3" t="s">
        <v>29</v>
      </c>
      <c r="F3" s="3"/>
      <c r="G3" s="3" t="s">
        <v>44</v>
      </c>
      <c r="H3" s="3" t="s">
        <v>29</v>
      </c>
      <c r="I3" s="3" t="s">
        <v>33</v>
      </c>
      <c r="J3" s="3" t="s">
        <v>32</v>
      </c>
      <c r="K3" s="3" t="s">
        <v>29</v>
      </c>
      <c r="L3" s="3" t="s">
        <v>20</v>
      </c>
      <c r="M3" s="1"/>
      <c r="N3" s="1"/>
    </row>
    <row r="4" spans="1:14" x14ac:dyDescent="0.2">
      <c r="A4" t="s">
        <v>43</v>
      </c>
      <c r="C4" s="10">
        <v>54629.84</v>
      </c>
      <c r="D4" s="11"/>
      <c r="E4" s="4"/>
      <c r="F4" s="10">
        <v>40178.47</v>
      </c>
      <c r="H4" s="1"/>
      <c r="I4" s="1"/>
      <c r="J4" s="1"/>
      <c r="K4" s="1"/>
      <c r="L4" s="1"/>
      <c r="M4" s="12" t="s">
        <v>40</v>
      </c>
      <c r="N4" s="1"/>
    </row>
    <row r="5" spans="1:14" x14ac:dyDescent="0.2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x14ac:dyDescent="0.2">
      <c r="A6" t="s">
        <v>34</v>
      </c>
    </row>
    <row r="7" spans="1:14" x14ac:dyDescent="0.2">
      <c r="A7" t="s">
        <v>4</v>
      </c>
      <c r="C7" s="4">
        <v>0</v>
      </c>
      <c r="D7" s="4">
        <v>605.42999999999995</v>
      </c>
      <c r="E7" s="7">
        <f t="shared" ref="E7:E18" si="0">D7-C7</f>
        <v>605.42999999999995</v>
      </c>
      <c r="F7" s="4">
        <v>0</v>
      </c>
      <c r="G7" s="4">
        <v>32.24</v>
      </c>
      <c r="H7" s="7">
        <f t="shared" ref="H7:H18" si="1">G7-F7</f>
        <v>32.24</v>
      </c>
      <c r="I7" s="4">
        <v>0</v>
      </c>
      <c r="J7" s="4">
        <v>0</v>
      </c>
      <c r="K7" s="7">
        <f t="shared" ref="K7:K17" si="2">I7-J7</f>
        <v>0</v>
      </c>
      <c r="L7" s="4">
        <f t="shared" ref="L7:L17" si="3">C7+F7+I7</f>
        <v>0</v>
      </c>
      <c r="M7" s="4"/>
      <c r="N7" s="4"/>
    </row>
    <row r="8" spans="1:14" x14ac:dyDescent="0.2">
      <c r="A8" t="s">
        <v>5</v>
      </c>
      <c r="C8" s="4">
        <v>0</v>
      </c>
      <c r="D8" s="4">
        <v>0</v>
      </c>
      <c r="E8" s="7">
        <f t="shared" si="0"/>
        <v>0</v>
      </c>
      <c r="F8" s="4">
        <v>0</v>
      </c>
      <c r="G8" s="4">
        <v>0</v>
      </c>
      <c r="H8" s="7">
        <f t="shared" si="1"/>
        <v>0</v>
      </c>
      <c r="I8" s="4">
        <v>0</v>
      </c>
      <c r="J8" s="4">
        <v>0</v>
      </c>
      <c r="K8" s="7">
        <f t="shared" si="2"/>
        <v>0</v>
      </c>
      <c r="L8" s="4">
        <f t="shared" si="3"/>
        <v>0</v>
      </c>
      <c r="M8" s="4"/>
      <c r="N8" s="4"/>
    </row>
    <row r="9" spans="1:14" x14ac:dyDescent="0.2">
      <c r="A9" t="s">
        <v>39</v>
      </c>
      <c r="C9" s="4">
        <v>0</v>
      </c>
      <c r="D9" s="4">
        <v>0</v>
      </c>
      <c r="E9" s="7">
        <f t="shared" si="0"/>
        <v>0</v>
      </c>
      <c r="F9" s="4">
        <v>0</v>
      </c>
      <c r="G9" s="4">
        <v>0</v>
      </c>
      <c r="H9" s="7">
        <f t="shared" si="1"/>
        <v>0</v>
      </c>
      <c r="I9" s="4">
        <v>0</v>
      </c>
      <c r="J9" s="4">
        <v>0</v>
      </c>
      <c r="K9" s="7">
        <f t="shared" si="2"/>
        <v>0</v>
      </c>
      <c r="L9" s="4">
        <f t="shared" si="3"/>
        <v>0</v>
      </c>
      <c r="M9" s="4"/>
      <c r="N9" s="4"/>
    </row>
    <row r="10" spans="1:14" x14ac:dyDescent="0.2">
      <c r="A10" t="s">
        <v>35</v>
      </c>
      <c r="C10" s="4">
        <v>0</v>
      </c>
      <c r="D10" s="4">
        <v>0</v>
      </c>
      <c r="E10" s="7">
        <f t="shared" si="0"/>
        <v>0</v>
      </c>
      <c r="F10" s="4">
        <v>0</v>
      </c>
      <c r="G10" s="4">
        <v>0</v>
      </c>
      <c r="H10" s="7">
        <f t="shared" si="1"/>
        <v>0</v>
      </c>
      <c r="I10" s="4">
        <v>0</v>
      </c>
      <c r="J10" s="4">
        <v>0</v>
      </c>
      <c r="K10" s="7">
        <f t="shared" si="2"/>
        <v>0</v>
      </c>
      <c r="L10" s="4">
        <f t="shared" si="3"/>
        <v>0</v>
      </c>
      <c r="M10" s="4"/>
      <c r="N10" s="4"/>
    </row>
    <row r="11" spans="1:14" x14ac:dyDescent="0.2">
      <c r="A11" t="s">
        <v>21</v>
      </c>
      <c r="C11" s="4">
        <v>0</v>
      </c>
      <c r="D11" s="4">
        <v>0</v>
      </c>
      <c r="E11" s="7">
        <f t="shared" si="0"/>
        <v>0</v>
      </c>
      <c r="F11" s="4">
        <v>0</v>
      </c>
      <c r="G11" s="4">
        <v>0</v>
      </c>
      <c r="H11" s="7">
        <f t="shared" si="1"/>
        <v>0</v>
      </c>
      <c r="I11" s="4">
        <f>47700+10000</f>
        <v>57700</v>
      </c>
      <c r="J11" s="4">
        <v>57700</v>
      </c>
      <c r="K11" s="7">
        <f t="shared" si="2"/>
        <v>0</v>
      </c>
      <c r="L11" s="4">
        <f t="shared" si="3"/>
        <v>57700</v>
      </c>
      <c r="M11" s="4"/>
      <c r="N11" s="4"/>
    </row>
    <row r="12" spans="1:14" x14ac:dyDescent="0.2">
      <c r="A12" t="s">
        <v>22</v>
      </c>
      <c r="C12" s="4">
        <v>0</v>
      </c>
      <c r="D12" s="4">
        <v>0</v>
      </c>
      <c r="E12" s="7">
        <f t="shared" si="0"/>
        <v>0</v>
      </c>
      <c r="F12" s="4">
        <v>0</v>
      </c>
      <c r="G12" s="4">
        <v>0</v>
      </c>
      <c r="H12" s="7">
        <f t="shared" si="1"/>
        <v>0</v>
      </c>
      <c r="I12" s="4">
        <v>0</v>
      </c>
      <c r="J12" s="4">
        <v>0</v>
      </c>
      <c r="K12" s="7">
        <f t="shared" si="2"/>
        <v>0</v>
      </c>
      <c r="L12" s="4">
        <f t="shared" si="3"/>
        <v>0</v>
      </c>
      <c r="M12" s="4"/>
      <c r="N12" s="4"/>
    </row>
    <row r="13" spans="1:14" x14ac:dyDescent="0.2">
      <c r="A13" t="s">
        <v>24</v>
      </c>
      <c r="C13" s="4">
        <v>0</v>
      </c>
      <c r="D13" s="4">
        <v>0</v>
      </c>
      <c r="E13" s="7">
        <f t="shared" si="0"/>
        <v>0</v>
      </c>
      <c r="F13" s="4">
        <v>0</v>
      </c>
      <c r="G13" s="4">
        <v>0</v>
      </c>
      <c r="H13" s="7">
        <f t="shared" si="1"/>
        <v>0</v>
      </c>
      <c r="I13" s="4">
        <v>0</v>
      </c>
      <c r="J13" s="4">
        <v>0</v>
      </c>
      <c r="K13" s="7">
        <f t="shared" si="2"/>
        <v>0</v>
      </c>
      <c r="L13" s="4">
        <f t="shared" si="3"/>
        <v>0</v>
      </c>
      <c r="M13" s="4"/>
      <c r="N13" s="4"/>
    </row>
    <row r="14" spans="1:14" x14ac:dyDescent="0.2">
      <c r="A14" t="s">
        <v>18</v>
      </c>
      <c r="C14" s="4">
        <v>0</v>
      </c>
      <c r="D14" s="4">
        <v>0</v>
      </c>
      <c r="E14" s="7">
        <f t="shared" si="0"/>
        <v>0</v>
      </c>
      <c r="F14" s="4">
        <v>0</v>
      </c>
      <c r="G14" s="4">
        <v>7.66</v>
      </c>
      <c r="H14" s="7">
        <f t="shared" si="1"/>
        <v>7.66</v>
      </c>
      <c r="I14" s="4">
        <v>0</v>
      </c>
      <c r="J14" s="4">
        <v>0</v>
      </c>
      <c r="K14" s="7">
        <f t="shared" si="2"/>
        <v>0</v>
      </c>
      <c r="L14" s="4">
        <f t="shared" si="3"/>
        <v>0</v>
      </c>
      <c r="M14" s="4"/>
      <c r="N14" s="4"/>
    </row>
    <row r="15" spans="1:14" x14ac:dyDescent="0.2">
      <c r="A15" t="s">
        <v>19</v>
      </c>
      <c r="C15" s="4">
        <v>0</v>
      </c>
      <c r="D15" s="4">
        <v>0</v>
      </c>
      <c r="E15" s="7">
        <f t="shared" si="0"/>
        <v>0</v>
      </c>
      <c r="F15" s="4">
        <v>0</v>
      </c>
      <c r="G15" s="4">
        <v>0</v>
      </c>
      <c r="H15" s="7">
        <f t="shared" si="1"/>
        <v>0</v>
      </c>
      <c r="I15" s="4">
        <v>0</v>
      </c>
      <c r="J15" s="4">
        <v>0</v>
      </c>
      <c r="K15" s="7">
        <f t="shared" si="2"/>
        <v>0</v>
      </c>
      <c r="L15" s="4">
        <f t="shared" si="3"/>
        <v>0</v>
      </c>
      <c r="M15" s="4"/>
      <c r="N15" s="4"/>
    </row>
    <row r="16" spans="1:14" x14ac:dyDescent="0.2">
      <c r="A16" t="s">
        <v>36</v>
      </c>
      <c r="C16" s="4">
        <v>0</v>
      </c>
      <c r="D16" s="4">
        <v>0</v>
      </c>
      <c r="E16" s="7">
        <f t="shared" si="0"/>
        <v>0</v>
      </c>
      <c r="F16" s="4">
        <v>0</v>
      </c>
      <c r="G16" s="4">
        <v>0</v>
      </c>
      <c r="H16" s="7">
        <f t="shared" si="1"/>
        <v>0</v>
      </c>
      <c r="I16" s="4"/>
      <c r="J16" s="4"/>
      <c r="K16" s="7"/>
      <c r="L16" s="4"/>
      <c r="M16" s="4"/>
      <c r="N16" s="4"/>
    </row>
    <row r="17" spans="1:14" x14ac:dyDescent="0.2">
      <c r="A17" t="s">
        <v>23</v>
      </c>
      <c r="C17" s="4">
        <v>0</v>
      </c>
      <c r="D17" s="4">
        <v>0</v>
      </c>
      <c r="E17" s="7">
        <f t="shared" si="0"/>
        <v>0</v>
      </c>
      <c r="F17" s="4">
        <v>0</v>
      </c>
      <c r="G17" s="4">
        <v>0</v>
      </c>
      <c r="H17" s="7">
        <f t="shared" si="1"/>
        <v>0</v>
      </c>
      <c r="I17" s="4">
        <v>0</v>
      </c>
      <c r="J17" s="4">
        <v>0</v>
      </c>
      <c r="K17" s="7">
        <f t="shared" si="2"/>
        <v>0</v>
      </c>
      <c r="L17" s="4">
        <f t="shared" si="3"/>
        <v>0</v>
      </c>
      <c r="M17" s="4"/>
      <c r="N17" s="4"/>
    </row>
    <row r="18" spans="1:14" x14ac:dyDescent="0.2">
      <c r="A18" t="s">
        <v>42</v>
      </c>
      <c r="C18" s="4">
        <v>0</v>
      </c>
      <c r="D18" s="4">
        <v>0</v>
      </c>
      <c r="E18" s="7">
        <f t="shared" si="0"/>
        <v>0</v>
      </c>
      <c r="F18" s="4">
        <v>0</v>
      </c>
      <c r="G18" s="4">
        <v>168858</v>
      </c>
      <c r="H18" s="7">
        <f t="shared" si="1"/>
        <v>168858</v>
      </c>
      <c r="I18" s="4"/>
      <c r="J18" s="4"/>
      <c r="K18" s="7"/>
      <c r="L18" s="4"/>
      <c r="M18" s="4"/>
      <c r="N18" s="4"/>
    </row>
    <row r="19" spans="1:14" x14ac:dyDescent="0.2"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x14ac:dyDescent="0.2">
      <c r="A20" t="s">
        <v>6</v>
      </c>
      <c r="C20" s="4">
        <f>SUM(C7:C19)</f>
        <v>0</v>
      </c>
      <c r="D20" s="4">
        <f>SUM(D7:D19)</f>
        <v>605.42999999999995</v>
      </c>
      <c r="E20" s="7">
        <f>SUM(E7:E19)</f>
        <v>605.42999999999995</v>
      </c>
      <c r="F20" s="4">
        <f>SUM(F7:F19)</f>
        <v>0</v>
      </c>
      <c r="G20" s="4">
        <f>SUM(G7:G19)</f>
        <v>168897.9</v>
      </c>
      <c r="H20" s="7">
        <f>SUM(H7:H19)</f>
        <v>168897.9</v>
      </c>
      <c r="I20" s="4">
        <f>SUM(I7:I19)</f>
        <v>57700</v>
      </c>
      <c r="J20" s="4">
        <f>SUM(J7:J19)</f>
        <v>57700</v>
      </c>
      <c r="K20" s="7">
        <f>SUM(K7:K19)</f>
        <v>0</v>
      </c>
      <c r="L20" s="4">
        <f>C20+F20+I20</f>
        <v>57700</v>
      </c>
      <c r="M20" s="4"/>
      <c r="N20" s="4"/>
    </row>
    <row r="21" spans="1:14" x14ac:dyDescent="0.2">
      <c r="C21" s="4"/>
      <c r="D21" s="4"/>
      <c r="E21" s="4"/>
      <c r="F21" s="4"/>
      <c r="G21" s="4"/>
      <c r="H21" s="4"/>
      <c r="I21" s="4"/>
      <c r="J21" s="4"/>
      <c r="K21" s="4"/>
      <c r="M21" s="4"/>
      <c r="N21" s="4"/>
    </row>
    <row r="22" spans="1:14" x14ac:dyDescent="0.2">
      <c r="A22" t="s">
        <v>7</v>
      </c>
      <c r="C22" s="4"/>
      <c r="D22" s="4"/>
      <c r="E22" s="4"/>
      <c r="F22" s="4"/>
      <c r="G22" s="4"/>
      <c r="H22" s="4"/>
      <c r="I22" s="4"/>
      <c r="J22" s="4"/>
      <c r="K22" s="4"/>
      <c r="M22" s="4"/>
      <c r="N22" s="4"/>
    </row>
    <row r="23" spans="1:14" x14ac:dyDescent="0.2">
      <c r="A23" t="s">
        <v>8</v>
      </c>
      <c r="C23" s="4">
        <v>0</v>
      </c>
      <c r="D23" s="4">
        <v>0</v>
      </c>
      <c r="E23" s="7">
        <f>C23-D23</f>
        <v>0</v>
      </c>
      <c r="F23" s="4">
        <v>0</v>
      </c>
      <c r="G23" s="4">
        <v>0</v>
      </c>
      <c r="H23" s="7">
        <f>F23-G23</f>
        <v>0</v>
      </c>
      <c r="I23" s="4">
        <v>0</v>
      </c>
      <c r="J23" s="4">
        <v>0</v>
      </c>
      <c r="K23" s="7">
        <f>I23-J23</f>
        <v>0</v>
      </c>
      <c r="L23" s="4">
        <f>C23+F23+I23</f>
        <v>0</v>
      </c>
      <c r="M23" s="4"/>
      <c r="N23" s="4"/>
    </row>
    <row r="24" spans="1:14" x14ac:dyDescent="0.2">
      <c r="A24" t="s">
        <v>9</v>
      </c>
      <c r="C24" s="4">
        <v>0</v>
      </c>
      <c r="D24" s="4">
        <v>0</v>
      </c>
      <c r="E24" s="7">
        <f t="shared" ref="E24:E35" si="4">C24-D24</f>
        <v>0</v>
      </c>
      <c r="F24" s="4">
        <v>0</v>
      </c>
      <c r="G24" s="4">
        <v>157.80000000000001</v>
      </c>
      <c r="H24" s="7">
        <f t="shared" ref="H24:H35" si="5">F24-G24</f>
        <v>-157.80000000000001</v>
      </c>
      <c r="I24" s="4">
        <v>3.68</v>
      </c>
      <c r="J24" s="4">
        <v>3.68</v>
      </c>
      <c r="K24" s="7">
        <f t="shared" ref="K24:K35" si="6">I24-J24</f>
        <v>0</v>
      </c>
      <c r="L24" s="4">
        <f t="shared" ref="L24:L35" si="7">C24+F24+I24</f>
        <v>3.68</v>
      </c>
      <c r="M24" s="4"/>
      <c r="N24" s="4"/>
    </row>
    <row r="25" spans="1:14" x14ac:dyDescent="0.2">
      <c r="A25" t="s">
        <v>41</v>
      </c>
      <c r="C25" s="4"/>
      <c r="D25" s="4"/>
      <c r="E25" s="7"/>
      <c r="F25" s="4"/>
      <c r="G25" s="4"/>
      <c r="H25" s="7"/>
      <c r="I25" s="4"/>
      <c r="J25" s="4"/>
      <c r="K25" s="7"/>
      <c r="L25" s="4"/>
      <c r="M25" s="4"/>
      <c r="N25" s="4"/>
    </row>
    <row r="26" spans="1:14" x14ac:dyDescent="0.2">
      <c r="A26" t="s">
        <v>10</v>
      </c>
      <c r="C26" s="4">
        <v>0</v>
      </c>
      <c r="D26" s="4">
        <v>0</v>
      </c>
      <c r="E26" s="7">
        <f t="shared" si="4"/>
        <v>0</v>
      </c>
      <c r="F26" s="4">
        <v>0</v>
      </c>
      <c r="G26" s="4">
        <v>3054.3</v>
      </c>
      <c r="H26" s="7">
        <f t="shared" si="5"/>
        <v>-3054.3</v>
      </c>
      <c r="I26" s="4">
        <v>0</v>
      </c>
      <c r="J26" s="4">
        <v>0</v>
      </c>
      <c r="K26" s="7">
        <f t="shared" si="6"/>
        <v>0</v>
      </c>
      <c r="L26" s="4">
        <f t="shared" si="7"/>
        <v>0</v>
      </c>
      <c r="M26" s="4"/>
      <c r="N26" s="4"/>
    </row>
    <row r="27" spans="1:14" x14ac:dyDescent="0.2">
      <c r="A27" t="s">
        <v>11</v>
      </c>
      <c r="C27" s="4">
        <v>0</v>
      </c>
      <c r="D27" s="4">
        <v>0</v>
      </c>
      <c r="E27" s="7">
        <f>C27-D27</f>
        <v>0</v>
      </c>
      <c r="F27" s="4">
        <v>0</v>
      </c>
      <c r="G27" s="4">
        <v>20643.45</v>
      </c>
      <c r="H27" s="7">
        <f t="shared" si="5"/>
        <v>-20643.45</v>
      </c>
      <c r="I27" s="4">
        <v>0</v>
      </c>
      <c r="J27" s="4">
        <v>0</v>
      </c>
      <c r="K27" s="7">
        <f t="shared" si="6"/>
        <v>0</v>
      </c>
      <c r="L27" s="4">
        <f t="shared" si="7"/>
        <v>0</v>
      </c>
      <c r="M27" s="4"/>
      <c r="N27" s="4"/>
    </row>
    <row r="28" spans="1:14" x14ac:dyDescent="0.2">
      <c r="A28" t="s">
        <v>12</v>
      </c>
      <c r="C28" s="4">
        <v>0</v>
      </c>
      <c r="D28" s="4">
        <v>0</v>
      </c>
      <c r="E28" s="7">
        <f t="shared" si="4"/>
        <v>0</v>
      </c>
      <c r="F28" s="4">
        <v>0</v>
      </c>
      <c r="G28" s="4">
        <v>0</v>
      </c>
      <c r="H28" s="7">
        <f t="shared" si="5"/>
        <v>0</v>
      </c>
      <c r="I28" s="4">
        <v>0</v>
      </c>
      <c r="J28" s="4">
        <v>0</v>
      </c>
      <c r="K28" s="7">
        <f t="shared" si="6"/>
        <v>0</v>
      </c>
      <c r="L28" s="4">
        <f t="shared" si="7"/>
        <v>0</v>
      </c>
      <c r="M28" s="4"/>
      <c r="N28" s="4"/>
    </row>
    <row r="29" spans="1:14" x14ac:dyDescent="0.2">
      <c r="A29" t="s">
        <v>25</v>
      </c>
      <c r="C29" s="4">
        <v>0</v>
      </c>
      <c r="D29" s="4">
        <v>0</v>
      </c>
      <c r="E29" s="7">
        <f t="shared" si="4"/>
        <v>0</v>
      </c>
      <c r="F29" s="4">
        <v>0</v>
      </c>
      <c r="G29" s="4">
        <v>0</v>
      </c>
      <c r="H29" s="7">
        <f t="shared" si="5"/>
        <v>0</v>
      </c>
      <c r="I29" s="4">
        <v>0</v>
      </c>
      <c r="J29" s="4">
        <v>0</v>
      </c>
      <c r="K29" s="7">
        <f t="shared" si="6"/>
        <v>0</v>
      </c>
      <c r="L29" s="4">
        <f t="shared" si="7"/>
        <v>0</v>
      </c>
      <c r="M29" s="4"/>
      <c r="N29" s="4"/>
    </row>
    <row r="30" spans="1:14" x14ac:dyDescent="0.2">
      <c r="A30" t="s">
        <v>26</v>
      </c>
      <c r="C30" s="4">
        <v>0</v>
      </c>
      <c r="D30" s="4">
        <v>0</v>
      </c>
      <c r="E30" s="7">
        <f t="shared" si="4"/>
        <v>0</v>
      </c>
      <c r="F30" s="4">
        <v>0</v>
      </c>
      <c r="G30" s="4">
        <v>0</v>
      </c>
      <c r="H30" s="7">
        <f t="shared" si="5"/>
        <v>0</v>
      </c>
      <c r="I30" s="4">
        <v>0</v>
      </c>
      <c r="J30" s="4">
        <v>0</v>
      </c>
      <c r="K30" s="7">
        <f t="shared" si="6"/>
        <v>0</v>
      </c>
      <c r="L30" s="4">
        <f t="shared" si="7"/>
        <v>0</v>
      </c>
      <c r="M30" s="4"/>
      <c r="N30" s="4"/>
    </row>
    <row r="31" spans="1:14" x14ac:dyDescent="0.2">
      <c r="A31" t="s">
        <v>13</v>
      </c>
      <c r="C31" s="4">
        <v>0</v>
      </c>
      <c r="D31" s="4">
        <v>33</v>
      </c>
      <c r="E31" s="7">
        <f t="shared" si="4"/>
        <v>-33</v>
      </c>
      <c r="F31" s="4">
        <v>0</v>
      </c>
      <c r="G31" s="4">
        <v>33</v>
      </c>
      <c r="H31" s="7">
        <f t="shared" si="5"/>
        <v>-33</v>
      </c>
      <c r="I31" s="4">
        <v>0</v>
      </c>
      <c r="J31" s="4">
        <v>0</v>
      </c>
      <c r="K31" s="7">
        <f t="shared" si="6"/>
        <v>0</v>
      </c>
      <c r="L31" s="4">
        <f t="shared" si="7"/>
        <v>0</v>
      </c>
      <c r="M31" s="4"/>
      <c r="N31" s="4"/>
    </row>
    <row r="32" spans="1:14" x14ac:dyDescent="0.2">
      <c r="A32" t="s">
        <v>14</v>
      </c>
      <c r="C32" s="4">
        <v>0</v>
      </c>
      <c r="D32" s="4">
        <v>0</v>
      </c>
      <c r="E32" s="7">
        <f t="shared" si="4"/>
        <v>0</v>
      </c>
      <c r="F32" s="4">
        <v>0</v>
      </c>
      <c r="G32" s="4">
        <v>0</v>
      </c>
      <c r="H32" s="7">
        <f t="shared" si="5"/>
        <v>0</v>
      </c>
      <c r="I32" s="4">
        <v>0</v>
      </c>
      <c r="J32" s="4">
        <v>0</v>
      </c>
      <c r="K32" s="7">
        <f t="shared" si="6"/>
        <v>0</v>
      </c>
      <c r="L32" s="4">
        <f t="shared" si="7"/>
        <v>0</v>
      </c>
      <c r="M32" s="4"/>
      <c r="N32" s="4"/>
    </row>
    <row r="33" spans="1:14" x14ac:dyDescent="0.2">
      <c r="A33" t="s">
        <v>37</v>
      </c>
      <c r="C33" s="4">
        <v>0</v>
      </c>
      <c r="D33" s="4">
        <v>0</v>
      </c>
      <c r="E33" s="7">
        <f t="shared" si="4"/>
        <v>0</v>
      </c>
      <c r="F33" s="4">
        <v>0</v>
      </c>
      <c r="G33" s="4">
        <v>0</v>
      </c>
      <c r="H33" s="7">
        <f t="shared" si="5"/>
        <v>0</v>
      </c>
      <c r="I33" s="4">
        <f>27700+19954+18000</f>
        <v>65654</v>
      </c>
      <c r="J33" s="4">
        <v>47654</v>
      </c>
      <c r="K33" s="7">
        <f t="shared" si="6"/>
        <v>18000</v>
      </c>
      <c r="L33" s="4">
        <f t="shared" si="7"/>
        <v>65654</v>
      </c>
      <c r="M33" s="4"/>
      <c r="N33" s="4"/>
    </row>
    <row r="34" spans="1:14" x14ac:dyDescent="0.2">
      <c r="A34" t="s">
        <v>38</v>
      </c>
      <c r="C34" s="4">
        <v>0</v>
      </c>
      <c r="D34" s="4">
        <v>0</v>
      </c>
      <c r="E34" s="7">
        <f t="shared" si="4"/>
        <v>0</v>
      </c>
      <c r="F34" s="4">
        <v>0</v>
      </c>
      <c r="G34" s="4">
        <v>0</v>
      </c>
      <c r="H34" s="7">
        <f t="shared" si="5"/>
        <v>0</v>
      </c>
      <c r="I34" s="4">
        <v>0</v>
      </c>
      <c r="J34" s="4">
        <v>0</v>
      </c>
      <c r="K34" s="7">
        <f t="shared" si="6"/>
        <v>0</v>
      </c>
      <c r="L34" s="4">
        <f t="shared" si="7"/>
        <v>0</v>
      </c>
      <c r="M34" s="4"/>
      <c r="N34" s="4"/>
    </row>
    <row r="35" spans="1:14" x14ac:dyDescent="0.2">
      <c r="A35" t="s">
        <v>15</v>
      </c>
      <c r="C35" s="4">
        <v>0</v>
      </c>
      <c r="D35" s="4">
        <v>4</v>
      </c>
      <c r="E35" s="7">
        <f t="shared" si="4"/>
        <v>-4</v>
      </c>
      <c r="F35" s="4">
        <v>0</v>
      </c>
      <c r="G35" s="4">
        <v>0</v>
      </c>
      <c r="H35" s="7">
        <f t="shared" si="5"/>
        <v>0</v>
      </c>
      <c r="I35" s="4">
        <f>1232</f>
        <v>1232</v>
      </c>
      <c r="J35" s="4">
        <v>1232</v>
      </c>
      <c r="K35" s="7">
        <f t="shared" si="6"/>
        <v>0</v>
      </c>
      <c r="L35" s="4">
        <f t="shared" si="7"/>
        <v>1232</v>
      </c>
      <c r="M35" s="4"/>
      <c r="N35" s="4"/>
    </row>
    <row r="36" spans="1:14" x14ac:dyDescent="0.2">
      <c r="C36" s="4"/>
      <c r="D36" s="4"/>
      <c r="E36" s="4"/>
      <c r="F36" s="4"/>
      <c r="G36" s="4"/>
      <c r="H36" s="4"/>
      <c r="I36" s="4"/>
      <c r="J36" s="4"/>
      <c r="K36" s="4"/>
      <c r="M36" s="4"/>
      <c r="N36" s="4"/>
    </row>
    <row r="37" spans="1:14" x14ac:dyDescent="0.2">
      <c r="C37" s="4"/>
      <c r="D37" s="4"/>
      <c r="E37" s="4"/>
      <c r="F37" s="4"/>
      <c r="G37" s="4"/>
      <c r="H37" s="4"/>
      <c r="I37" s="4"/>
      <c r="J37" s="4"/>
      <c r="K37" s="4"/>
      <c r="M37" s="4"/>
      <c r="N37" s="4"/>
    </row>
    <row r="38" spans="1:14" x14ac:dyDescent="0.2">
      <c r="A38" t="s">
        <v>16</v>
      </c>
      <c r="C38" s="4">
        <f t="shared" ref="C38:K38" si="8">SUM(C23:C37)</f>
        <v>0</v>
      </c>
      <c r="D38" s="4">
        <f t="shared" si="8"/>
        <v>37</v>
      </c>
      <c r="E38" s="4">
        <f t="shared" si="8"/>
        <v>-37</v>
      </c>
      <c r="F38" s="4">
        <f t="shared" si="8"/>
        <v>0</v>
      </c>
      <c r="G38" s="4">
        <f t="shared" si="8"/>
        <v>23888.550000000003</v>
      </c>
      <c r="H38" s="4">
        <f t="shared" si="8"/>
        <v>-23888.550000000003</v>
      </c>
      <c r="I38" s="4">
        <f t="shared" si="8"/>
        <v>66889.679999999993</v>
      </c>
      <c r="J38" s="4">
        <f t="shared" si="8"/>
        <v>48889.68</v>
      </c>
      <c r="K38" s="4">
        <f t="shared" si="8"/>
        <v>18000</v>
      </c>
      <c r="L38" s="4">
        <f>C38+F38+I38</f>
        <v>66889.679999999993</v>
      </c>
      <c r="M38" s="4"/>
      <c r="N38" s="4"/>
    </row>
    <row r="39" spans="1:14" x14ac:dyDescent="0.2">
      <c r="C39" s="4"/>
      <c r="D39" s="4"/>
      <c r="E39" s="4"/>
      <c r="F39" s="4"/>
      <c r="G39" s="4"/>
      <c r="H39" s="4"/>
      <c r="I39" s="4"/>
      <c r="J39" s="4"/>
      <c r="K39" s="4"/>
      <c r="M39" s="4"/>
      <c r="N39" s="4"/>
    </row>
    <row r="40" spans="1:14" x14ac:dyDescent="0.2">
      <c r="A40" s="5" t="s">
        <v>17</v>
      </c>
      <c r="B40" s="5"/>
      <c r="C40" s="6">
        <f>C4+C20-C38</f>
        <v>54629.84</v>
      </c>
      <c r="D40" s="6"/>
      <c r="E40" s="6">
        <f>C40+E38+E20</f>
        <v>55198.27</v>
      </c>
      <c r="F40" s="6">
        <f>F4+F20-F38</f>
        <v>40178.47</v>
      </c>
      <c r="G40" s="6"/>
      <c r="H40" s="6">
        <f>F40+H20+H38</f>
        <v>185187.82</v>
      </c>
      <c r="I40" s="6">
        <f>I20-I38</f>
        <v>-9189.679999999993</v>
      </c>
      <c r="J40" s="6">
        <f>J20-J38</f>
        <v>8810.32</v>
      </c>
      <c r="K40" s="6">
        <f>K20-K38</f>
        <v>-18000</v>
      </c>
      <c r="L40" s="6">
        <f>C40+F40+I40</f>
        <v>85618.63</v>
      </c>
      <c r="M40" s="4"/>
      <c r="N40" s="4"/>
    </row>
    <row r="41" spans="1:14" x14ac:dyDescent="0.2">
      <c r="A41" s="8"/>
      <c r="B41" s="8"/>
      <c r="C41" s="9"/>
      <c r="D41" s="9"/>
      <c r="E41" s="9"/>
      <c r="F41" s="9"/>
      <c r="G41" s="9"/>
      <c r="H41" s="9"/>
      <c r="I41" s="9"/>
      <c r="J41" s="9"/>
      <c r="K41" s="9"/>
      <c r="L41" s="9"/>
      <c r="M41" s="4"/>
      <c r="N41" s="4"/>
    </row>
    <row r="42" spans="1:14" x14ac:dyDescent="0.2">
      <c r="A42" t="s">
        <v>31</v>
      </c>
      <c r="B42" s="8"/>
      <c r="C42" s="9"/>
      <c r="D42" s="9"/>
      <c r="E42" s="9"/>
      <c r="F42" s="9"/>
      <c r="G42" s="9"/>
      <c r="H42" s="9"/>
      <c r="I42" s="9"/>
      <c r="J42" s="9"/>
      <c r="K42" s="9"/>
      <c r="L42" s="9"/>
      <c r="M42" s="4"/>
      <c r="N42" s="4"/>
    </row>
    <row r="43" spans="1:14" x14ac:dyDescent="0.2">
      <c r="B43" s="8"/>
      <c r="C43" s="4"/>
      <c r="D43" s="4"/>
      <c r="E43" s="9"/>
      <c r="F43" s="4"/>
      <c r="G43" s="4">
        <v>0</v>
      </c>
      <c r="H43" s="9"/>
      <c r="I43" s="9"/>
      <c r="J43" s="9"/>
      <c r="K43" s="9"/>
      <c r="L43" s="9"/>
      <c r="M43" s="4"/>
      <c r="N43" s="4"/>
    </row>
    <row r="44" spans="1:14" x14ac:dyDescent="0.2">
      <c r="B44" s="8"/>
      <c r="C44" s="9"/>
      <c r="D44" s="9"/>
      <c r="E44" s="9"/>
      <c r="G44" s="4">
        <v>0</v>
      </c>
      <c r="H44" s="9"/>
      <c r="I44" s="9"/>
      <c r="J44" s="9"/>
      <c r="K44" s="9"/>
      <c r="L44" s="9"/>
      <c r="M44" s="4"/>
      <c r="N44" s="4"/>
    </row>
    <row r="45" spans="1:14" x14ac:dyDescent="0.2">
      <c r="B45" s="8"/>
      <c r="C45" s="9"/>
      <c r="D45" s="9"/>
      <c r="E45" s="9"/>
      <c r="H45" s="9"/>
      <c r="I45" s="9"/>
      <c r="J45" s="9"/>
      <c r="K45" s="9"/>
      <c r="L45" s="9"/>
      <c r="M45" s="4"/>
      <c r="N45" s="4"/>
    </row>
    <row r="46" spans="1:14" x14ac:dyDescent="0.2">
      <c r="B46" s="8"/>
      <c r="C46" s="9"/>
      <c r="D46" s="9"/>
      <c r="E46" s="9"/>
      <c r="F46" s="4"/>
      <c r="G46" s="4"/>
      <c r="H46" s="9"/>
      <c r="I46" s="9"/>
      <c r="J46" s="9"/>
      <c r="K46" s="9"/>
      <c r="L46" s="9"/>
      <c r="M46" s="4"/>
      <c r="N46" s="4"/>
    </row>
    <row r="47" spans="1:14" x14ac:dyDescent="0.2">
      <c r="B47" s="8"/>
      <c r="C47" s="9"/>
      <c r="D47" s="9"/>
      <c r="E47" s="9"/>
      <c r="F47" s="4"/>
      <c r="G47" s="9"/>
      <c r="H47" s="9"/>
      <c r="I47" s="9"/>
      <c r="J47" s="9"/>
      <c r="K47" s="9"/>
      <c r="L47" s="9"/>
      <c r="M47" s="4"/>
      <c r="N47" s="4"/>
    </row>
    <row r="48" spans="1:14" x14ac:dyDescent="0.2">
      <c r="B48" s="8"/>
      <c r="C48" s="9"/>
      <c r="D48" s="9"/>
      <c r="E48" s="9"/>
      <c r="F48" s="4"/>
      <c r="G48" s="9"/>
      <c r="H48" s="9"/>
      <c r="I48" s="9"/>
      <c r="J48" s="9"/>
      <c r="K48" s="9"/>
      <c r="L48" s="9"/>
      <c r="M48" s="4"/>
      <c r="N48" s="4"/>
    </row>
    <row r="49" spans="1:14" x14ac:dyDescent="0.2">
      <c r="A49" s="5" t="s">
        <v>30</v>
      </c>
      <c r="B49" s="5"/>
      <c r="C49" s="6">
        <f t="shared" ref="C49:K49" si="9">C40-SUM(C43:C44)</f>
        <v>54629.84</v>
      </c>
      <c r="D49" s="6">
        <f t="shared" si="9"/>
        <v>0</v>
      </c>
      <c r="E49" s="6">
        <f t="shared" si="9"/>
        <v>55198.27</v>
      </c>
      <c r="F49" s="6">
        <f>F40-SUM(F43:F47)</f>
        <v>40178.47</v>
      </c>
      <c r="G49" s="6"/>
      <c r="H49" s="6">
        <f>H40-SUM(G43:G44)-G46</f>
        <v>185187.82</v>
      </c>
      <c r="I49" s="6">
        <f t="shared" si="9"/>
        <v>-9189.679999999993</v>
      </c>
      <c r="J49" s="6">
        <f t="shared" si="9"/>
        <v>8810.32</v>
      </c>
      <c r="K49" s="6">
        <f t="shared" si="9"/>
        <v>-18000</v>
      </c>
      <c r="L49" s="9"/>
      <c r="M49" s="4"/>
      <c r="N49" s="4"/>
    </row>
    <row r="50" spans="1:14" x14ac:dyDescent="0.2"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x14ac:dyDescent="0.2">
      <c r="A51" t="s">
        <v>45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x14ac:dyDescent="0.2">
      <c r="A52" t="s">
        <v>46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x14ac:dyDescent="0.2">
      <c r="A53" t="s">
        <v>47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x14ac:dyDescent="0.2"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x14ac:dyDescent="0.2"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x14ac:dyDescent="0.2"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x14ac:dyDescent="0.2"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x14ac:dyDescent="0.2"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x14ac:dyDescent="0.2"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x14ac:dyDescent="0.2"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x14ac:dyDescent="0.2"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x14ac:dyDescent="0.2"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x14ac:dyDescent="0.2"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x14ac:dyDescent="0.2"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3:14" x14ac:dyDescent="0.2"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3:14" x14ac:dyDescent="0.2"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3:14" x14ac:dyDescent="0.2"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3:14" x14ac:dyDescent="0.2"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3:14" x14ac:dyDescent="0.2"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</sheetData>
  <phoneticPr fontId="2" type="noConversion"/>
  <pageMargins left="0.75" right="0.75" top="1" bottom="1" header="0.5" footer="0.5"/>
  <pageSetup scale="58" orientation="landscape" horizontalDpi="4294967292" verticalDpi="4294967292"/>
  <headerFooter>
    <oddHeader xml:space="preserve">&amp;C&amp;"Calibri,Regular"&amp;K000000Revenue and Expenditures
AY25 Activity
through October 27, 2023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Roberta Laux</dc:creator>
  <cp:lastModifiedBy>RASH Roberta * ODA</cp:lastModifiedBy>
  <cp:lastPrinted>2023-11-01T15:06:03Z</cp:lastPrinted>
  <dcterms:created xsi:type="dcterms:W3CDTF">2013-01-31T15:46:14Z</dcterms:created>
  <dcterms:modified xsi:type="dcterms:W3CDTF">2023-11-01T15:06:08Z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b79d039-fcd0-4045-9c78-4cfb2eba0904_Enabled">
    <vt:lpwstr>true</vt:lpwstr>
  </property>
  <property fmtid="{D5CDD505-2E9C-101B-9397-08002B2CF9AE}" pid="3" name="MSIP_Label_db79d039-fcd0-4045-9c78-4cfb2eba0904_SetDate">
    <vt:lpwstr>2023-11-01T14:23:52Z</vt:lpwstr>
  </property>
  <property fmtid="{D5CDD505-2E9C-101B-9397-08002B2CF9AE}" pid="4" name="MSIP_Label_db79d039-fcd0-4045-9c78-4cfb2eba0904_Method">
    <vt:lpwstr>Privileged</vt:lpwstr>
  </property>
  <property fmtid="{D5CDD505-2E9C-101B-9397-08002B2CF9AE}" pid="5" name="MSIP_Label_db79d039-fcd0-4045-9c78-4cfb2eba0904_Name">
    <vt:lpwstr>Level 2 - Limited (Items)</vt:lpwstr>
  </property>
  <property fmtid="{D5CDD505-2E9C-101B-9397-08002B2CF9AE}" pid="6" name="MSIP_Label_db79d039-fcd0-4045-9c78-4cfb2eba0904_SiteId">
    <vt:lpwstr>aa3f6932-fa7c-47b4-a0ce-a598cad161cf</vt:lpwstr>
  </property>
  <property fmtid="{D5CDD505-2E9C-101B-9397-08002B2CF9AE}" pid="7" name="MSIP_Label_db79d039-fcd0-4045-9c78-4cfb2eba0904_ActionId">
    <vt:lpwstr>56fcfe85-4bb8-4c16-a584-8e120dd35aa0</vt:lpwstr>
  </property>
  <property fmtid="{D5CDD505-2E9C-101B-9397-08002B2CF9AE}" pid="8" name="MSIP_Label_db79d039-fcd0-4045-9c78-4cfb2eba0904_ContentBits">
    <vt:lpwstr>0</vt:lpwstr>
  </property>
</Properties>
</file>